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DBSAU" sheetId="1" r:id="rId1"/>
  </sheets>
  <definedNames>
    <definedName name="_Regression_Int" localSheetId="0" hidden="1">1</definedName>
    <definedName name="_Sort" hidden="1">'DBSAU'!$A$1:$IU$4096</definedName>
    <definedName name="_xlnm.Print_Area" localSheetId="0">'DBSAU'!$A$1:$K$22</definedName>
    <definedName name="Druckbereich_MI" localSheetId="0">'DBSAU'!$A$1:$K$22</definedName>
  </definedNames>
  <calcPr fullCalcOnLoad="1"/>
</workbook>
</file>

<file path=xl/sharedStrings.xml><?xml version="1.0" encoding="utf-8"?>
<sst xmlns="http://schemas.openxmlformats.org/spreadsheetml/2006/main" count="53" uniqueCount="41">
  <si>
    <t>&gt;&gt;&gt;Direktkostenfreie Leistung Zuchtsau &lt;&lt;&lt;</t>
  </si>
  <si>
    <t>Wochen Absetzalter</t>
  </si>
  <si>
    <t>-Ferkelgewicht :</t>
  </si>
  <si>
    <t xml:space="preserve"> kg:</t>
  </si>
  <si>
    <t xml:space="preserve"> =&gt;</t>
  </si>
  <si>
    <t>kg Futter/Ferkel</t>
  </si>
  <si>
    <t>EUR/kg</t>
  </si>
  <si>
    <t>MWSt.</t>
  </si>
  <si>
    <t>Ferkel</t>
  </si>
  <si>
    <t>*</t>
  </si>
  <si>
    <t>+</t>
  </si>
  <si>
    <t>%</t>
  </si>
  <si>
    <t xml:space="preserve"> =</t>
  </si>
  <si>
    <t>Ferkelvermarktungskosten:</t>
  </si>
  <si>
    <t>EUR/Ferkel</t>
  </si>
  <si>
    <t>Altsau</t>
  </si>
  <si>
    <t xml:space="preserve">EUR </t>
  </si>
  <si>
    <t>=</t>
  </si>
  <si>
    <t>Marktleistung:</t>
  </si>
  <si>
    <t>Bestandsergänzung</t>
  </si>
  <si>
    <t>EUR</t>
  </si>
  <si>
    <t>Sauenfutter    dt</t>
  </si>
  <si>
    <t>EUR/dt</t>
  </si>
  <si>
    <t>Ferkelfutter   dt</t>
  </si>
  <si>
    <t>Tierarzt,TSK,Vers.</t>
  </si>
  <si>
    <t>Eber</t>
  </si>
  <si>
    <t>AKh/Sau:</t>
  </si>
  <si>
    <t>AKh</t>
  </si>
  <si>
    <t>Energie,Wasser</t>
  </si>
  <si>
    <t xml:space="preserve"> =&gt; DkfL   EUR/Akh:</t>
  </si>
  <si>
    <t>Beiträge</t>
  </si>
  <si>
    <t>variable</t>
  </si>
  <si>
    <t>Zinsanspruch</t>
  </si>
  <si>
    <t>Erzeugungskosten/Ferkel:</t>
  </si>
  <si>
    <t>erforderlicher DB/Sau:</t>
  </si>
  <si>
    <t>Direktkosten:</t>
  </si>
  <si>
    <t>=&gt; nötiger Preis/Ferkel:</t>
  </si>
  <si>
    <t>incl.</t>
  </si>
  <si>
    <t>=&gt; dazu nötiger Preis/kg:</t>
  </si>
  <si>
    <t>o.MW.</t>
  </si>
  <si>
    <t>Dkfreie Leistung/Sau: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</si>
</sst>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0.0_)"/>
    <numFmt numFmtId="174" formatCode="0.00_)"/>
    <numFmt numFmtId="175" formatCode="0_)"/>
    <numFmt numFmtId="176" formatCode="dd\-mmm\-yy_)"/>
  </numFmts>
  <fonts count="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NumberFormat="1" applyFont="1" applyFill="1" applyAlignment="1" applyProtection="1">
      <alignment/>
      <protection/>
    </xf>
    <xf numFmtId="172" fontId="6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/>
    </xf>
    <xf numFmtId="172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2" fontId="7" fillId="0" borderId="1" xfId="0" applyFont="1" applyFill="1" applyBorder="1" applyAlignment="1">
      <alignment/>
    </xf>
    <xf numFmtId="172" fontId="7" fillId="2" borderId="1" xfId="0" applyFont="1" applyFill="1" applyBorder="1" applyAlignment="1">
      <alignment/>
    </xf>
    <xf numFmtId="172" fontId="7" fillId="0" borderId="1" xfId="0" applyFont="1" applyFill="1" applyBorder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5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/>
      <protection/>
    </xf>
    <xf numFmtId="172" fontId="7" fillId="0" borderId="1" xfId="0" applyNumberFormat="1" applyFont="1" applyFill="1" applyBorder="1" applyAlignment="1" applyProtection="1">
      <alignment/>
      <protection/>
    </xf>
    <xf numFmtId="172" fontId="7" fillId="0" borderId="2" xfId="0" applyFont="1" applyFill="1" applyBorder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Alignment="1" applyProtection="1">
      <alignment/>
      <protection locked="0"/>
    </xf>
    <xf numFmtId="175" fontId="8" fillId="0" borderId="0" xfId="0" applyNumberFormat="1" applyFont="1" applyFill="1" applyAlignment="1" applyProtection="1">
      <alignment/>
      <protection/>
    </xf>
    <xf numFmtId="176" fontId="7" fillId="3" borderId="0" xfId="0" applyNumberFormat="1" applyFont="1" applyFill="1" applyAlignment="1" applyProtection="1">
      <alignment/>
      <protection/>
    </xf>
    <xf numFmtId="175" fontId="7" fillId="3" borderId="0" xfId="0" applyNumberFormat="1" applyFont="1" applyFill="1" applyAlignment="1" applyProtection="1">
      <alignment/>
      <protection locked="0"/>
    </xf>
    <xf numFmtId="173" fontId="8" fillId="3" borderId="0" xfId="0" applyNumberFormat="1" applyFont="1" applyFill="1" applyAlignment="1" applyProtection="1">
      <alignment/>
      <protection locked="0"/>
    </xf>
    <xf numFmtId="174" fontId="8" fillId="3" borderId="0" xfId="0" applyNumberFormat="1" applyFont="1" applyFill="1" applyAlignment="1" applyProtection="1">
      <alignment/>
      <protection locked="0"/>
    </xf>
    <xf numFmtId="173" fontId="7" fillId="3" borderId="0" xfId="0" applyNumberFormat="1" applyFont="1" applyFill="1" applyAlignment="1" applyProtection="1">
      <alignment/>
      <protection locked="0"/>
    </xf>
    <xf numFmtId="174" fontId="7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tabSelected="1" workbookViewId="0" topLeftCell="A1">
      <selection activeCell="D21" sqref="D21"/>
    </sheetView>
  </sheetViews>
  <sheetFormatPr defaultColWidth="10.796875" defaultRowHeight="15"/>
  <cols>
    <col min="1" max="1" width="19.796875" style="2" customWidth="1"/>
    <col min="2" max="2" width="7.796875" style="2" customWidth="1"/>
    <col min="3" max="3" width="2.796875" style="2" customWidth="1"/>
    <col min="4" max="4" width="8.796875" style="2" customWidth="1"/>
    <col min="5" max="5" width="2.796875" style="2" customWidth="1"/>
    <col min="6" max="6" width="7.796875" style="2" customWidth="1"/>
    <col min="7" max="7" width="3.796875" style="2" customWidth="1"/>
    <col min="8" max="8" width="6.796875" style="2" customWidth="1"/>
    <col min="9" max="9" width="4.796875" style="2" customWidth="1"/>
    <col min="10" max="10" width="14.796875" style="2" customWidth="1"/>
    <col min="11" max="11" width="8.796875" style="2" customWidth="1"/>
    <col min="12" max="16384" width="10.796875" style="2" customWidth="1"/>
  </cols>
  <sheetData>
    <row r="1" spans="1:10" ht="18">
      <c r="A1" s="1" t="s">
        <v>0</v>
      </c>
      <c r="J1" s="22">
        <f ca="1">NOW()</f>
        <v>40564.517440972224</v>
      </c>
    </row>
    <row r="2" spans="2:13" ht="15">
      <c r="B2" s="3"/>
      <c r="C2" s="3"/>
      <c r="D2" s="3"/>
      <c r="E2" s="3"/>
      <c r="F2" s="3"/>
      <c r="H2" s="23">
        <v>4</v>
      </c>
      <c r="I2" s="4" t="s">
        <v>1</v>
      </c>
      <c r="J2" s="3"/>
      <c r="K2" s="3"/>
      <c r="L2" s="5"/>
      <c r="M2" s="5"/>
    </row>
    <row r="3" spans="1:13" ht="15.75">
      <c r="A3" s="4" t="s">
        <v>2</v>
      </c>
      <c r="B3" s="4" t="s">
        <v>3</v>
      </c>
      <c r="C3" s="3"/>
      <c r="D3" s="24">
        <v>30</v>
      </c>
      <c r="E3" s="5"/>
      <c r="F3" s="6" t="s">
        <v>4</v>
      </c>
      <c r="H3" s="7">
        <f>2.5*(5-H2)+IF(D3&lt;=20,(D3-9)*2,IF(D3&lt;=25,22+(D3-20)*2.4,IF(D3&lt;=30,34+(D3-25)*2.5,46.5+(D3-30)*2.6)))</f>
        <v>49</v>
      </c>
      <c r="I3" s="4" t="s">
        <v>5</v>
      </c>
      <c r="J3" s="3"/>
      <c r="K3" s="3"/>
      <c r="L3" s="5"/>
      <c r="M3" s="5"/>
    </row>
    <row r="4" spans="1:13" ht="15">
      <c r="A4" s="8"/>
      <c r="B4" s="9"/>
      <c r="C4" s="8"/>
      <c r="D4" s="8"/>
      <c r="E4" s="8"/>
      <c r="F4" s="10" t="s">
        <v>6</v>
      </c>
      <c r="G4" s="8"/>
      <c r="H4" s="10" t="s">
        <v>7</v>
      </c>
      <c r="I4" s="8"/>
      <c r="J4" s="8"/>
      <c r="K4" s="8"/>
      <c r="L4" s="5"/>
      <c r="M4" s="5"/>
    </row>
    <row r="5" spans="1:13" ht="15.75">
      <c r="A5" s="6" t="s">
        <v>8</v>
      </c>
      <c r="B5" s="24">
        <v>20</v>
      </c>
      <c r="C5" s="6" t="s">
        <v>9</v>
      </c>
      <c r="D5" s="7">
        <f>+D3</f>
        <v>30</v>
      </c>
      <c r="E5" s="6" t="s">
        <v>9</v>
      </c>
      <c r="F5" s="25">
        <v>1.8</v>
      </c>
      <c r="G5" s="6" t="s">
        <v>10</v>
      </c>
      <c r="H5" s="26">
        <v>10.7</v>
      </c>
      <c r="I5" s="11" t="s">
        <v>11</v>
      </c>
      <c r="J5" s="6" t="s">
        <v>12</v>
      </c>
      <c r="K5" s="12">
        <f>(+D5*F5*(100+H5)/100)*B5</f>
        <v>1195.56</v>
      </c>
      <c r="L5" s="5"/>
      <c r="M5" s="5"/>
    </row>
    <row r="6" spans="1:13" ht="15">
      <c r="A6" s="6" t="s">
        <v>13</v>
      </c>
      <c r="B6" s="5"/>
      <c r="C6" s="5"/>
      <c r="D6" s="5"/>
      <c r="E6" s="5"/>
      <c r="F6" s="27">
        <v>1</v>
      </c>
      <c r="G6" s="6" t="s">
        <v>14</v>
      </c>
      <c r="H6" s="5"/>
      <c r="I6" s="5"/>
      <c r="J6" s="6" t="s">
        <v>12</v>
      </c>
      <c r="K6" s="13">
        <f>-F6*B5</f>
        <v>-20</v>
      </c>
      <c r="L6" s="5"/>
      <c r="M6" s="5"/>
    </row>
    <row r="7" spans="1:13" ht="15">
      <c r="A7" s="6" t="s">
        <v>15</v>
      </c>
      <c r="B7" s="27">
        <v>0.4</v>
      </c>
      <c r="C7" s="6" t="s">
        <v>9</v>
      </c>
      <c r="D7" s="23">
        <v>180</v>
      </c>
      <c r="E7" s="5"/>
      <c r="F7" s="6" t="s">
        <v>16</v>
      </c>
      <c r="G7" s="6" t="s">
        <v>17</v>
      </c>
      <c r="H7" s="5"/>
      <c r="I7" s="5"/>
      <c r="J7" s="5"/>
      <c r="K7" s="12">
        <f>B7*D7</f>
        <v>72</v>
      </c>
      <c r="L7" s="5"/>
      <c r="M7" s="5"/>
    </row>
    <row r="8" spans="2:13" ht="15">
      <c r="B8" s="5"/>
      <c r="C8" s="5"/>
      <c r="D8" s="5"/>
      <c r="E8" s="5"/>
      <c r="F8" s="5"/>
      <c r="G8" s="5"/>
      <c r="H8" s="4" t="s">
        <v>18</v>
      </c>
      <c r="I8" s="3"/>
      <c r="J8" s="3"/>
      <c r="K8" s="12">
        <f>K5+K7+K6</f>
        <v>1247.56</v>
      </c>
      <c r="L8" s="5"/>
      <c r="M8" s="5"/>
    </row>
    <row r="9" spans="1:13" ht="15">
      <c r="A9" s="5"/>
      <c r="B9" s="5"/>
      <c r="C9" s="5"/>
      <c r="D9" s="5"/>
      <c r="E9" s="5"/>
      <c r="F9" s="5"/>
      <c r="G9" s="5"/>
      <c r="H9" s="8"/>
      <c r="I9" s="8"/>
      <c r="J9" s="8"/>
      <c r="K9" s="8"/>
      <c r="L9" s="5"/>
      <c r="M9" s="5"/>
    </row>
    <row r="10" spans="1:13" ht="15">
      <c r="A10" s="6" t="s">
        <v>19</v>
      </c>
      <c r="B10" s="14">
        <f>B7</f>
        <v>0.4</v>
      </c>
      <c r="C10" s="6" t="s">
        <v>9</v>
      </c>
      <c r="D10" s="23">
        <v>350</v>
      </c>
      <c r="E10" s="5"/>
      <c r="F10" s="6" t="s">
        <v>20</v>
      </c>
      <c r="G10" s="6" t="s">
        <v>12</v>
      </c>
      <c r="H10" s="5"/>
      <c r="I10" s="5"/>
      <c r="J10" s="5"/>
      <c r="K10" s="12">
        <f>B10*D10</f>
        <v>140</v>
      </c>
      <c r="L10" s="5"/>
      <c r="M10" s="5"/>
    </row>
    <row r="11" spans="1:13" ht="15.75">
      <c r="A11" s="6" t="s">
        <v>21</v>
      </c>
      <c r="B11" s="24">
        <v>12</v>
      </c>
      <c r="C11" s="6" t="s">
        <v>9</v>
      </c>
      <c r="D11" s="24">
        <v>27</v>
      </c>
      <c r="E11" s="5"/>
      <c r="F11" s="6" t="s">
        <v>22</v>
      </c>
      <c r="G11" s="6" t="s">
        <v>12</v>
      </c>
      <c r="H11" s="5"/>
      <c r="I11" s="5"/>
      <c r="J11" s="5"/>
      <c r="K11" s="12">
        <f>B11*D11</f>
        <v>324</v>
      </c>
      <c r="L11" s="5"/>
      <c r="M11" s="5"/>
    </row>
    <row r="12" spans="1:13" ht="15.75">
      <c r="A12" s="6" t="s">
        <v>23</v>
      </c>
      <c r="B12" s="7">
        <f>+B5*H3/100</f>
        <v>9.8</v>
      </c>
      <c r="C12" s="6" t="s">
        <v>9</v>
      </c>
      <c r="D12" s="24">
        <v>33</v>
      </c>
      <c r="E12" s="5"/>
      <c r="F12" s="6" t="s">
        <v>22</v>
      </c>
      <c r="G12" s="6" t="s">
        <v>12</v>
      </c>
      <c r="H12" s="5"/>
      <c r="I12" s="5"/>
      <c r="J12" s="5"/>
      <c r="K12" s="12">
        <f>B12*D12</f>
        <v>323.40000000000003</v>
      </c>
      <c r="L12" s="5"/>
      <c r="M12" s="5"/>
    </row>
    <row r="13" spans="1:13" ht="15">
      <c r="A13" s="3"/>
      <c r="B13" s="3"/>
      <c r="C13" s="3"/>
      <c r="D13" s="3"/>
      <c r="E13" s="3"/>
      <c r="F13" s="3"/>
      <c r="G13" s="3"/>
      <c r="H13" s="4" t="s">
        <v>24</v>
      </c>
      <c r="I13" s="3"/>
      <c r="J13" s="3"/>
      <c r="K13" s="23">
        <v>100</v>
      </c>
      <c r="L13" s="5"/>
      <c r="M13" s="5"/>
    </row>
    <row r="14" spans="1:13" ht="15">
      <c r="A14" s="15"/>
      <c r="B14" s="15"/>
      <c r="C14" s="15"/>
      <c r="D14" s="15"/>
      <c r="E14" s="15"/>
      <c r="F14" s="15"/>
      <c r="G14" s="16"/>
      <c r="H14" s="4" t="s">
        <v>25</v>
      </c>
      <c r="I14" s="3"/>
      <c r="J14" s="3"/>
      <c r="K14" s="23">
        <v>28</v>
      </c>
      <c r="L14" s="5"/>
      <c r="M14" s="5"/>
    </row>
    <row r="15" spans="1:13" ht="15">
      <c r="A15" s="6" t="s">
        <v>26</v>
      </c>
      <c r="B15" s="5"/>
      <c r="C15" s="5"/>
      <c r="D15" s="23">
        <v>16</v>
      </c>
      <c r="E15" s="5"/>
      <c r="F15" s="6" t="s">
        <v>27</v>
      </c>
      <c r="G15" s="16"/>
      <c r="H15" s="4" t="s">
        <v>28</v>
      </c>
      <c r="I15" s="3"/>
      <c r="J15" s="3"/>
      <c r="K15" s="23">
        <v>80</v>
      </c>
      <c r="L15" s="5"/>
      <c r="M15" s="5"/>
    </row>
    <row r="16" spans="1:13" ht="15">
      <c r="A16" s="6" t="s">
        <v>29</v>
      </c>
      <c r="B16" s="17"/>
      <c r="C16" s="5"/>
      <c r="D16" s="14">
        <f>+K21/D15</f>
        <v>14.509999999999991</v>
      </c>
      <c r="E16" s="5"/>
      <c r="F16" s="5"/>
      <c r="G16" s="16"/>
      <c r="H16" s="4" t="s">
        <v>30</v>
      </c>
      <c r="I16" s="3"/>
      <c r="J16" s="3"/>
      <c r="K16" s="23">
        <v>20</v>
      </c>
      <c r="L16" s="5"/>
      <c r="M16" s="5"/>
    </row>
    <row r="17" spans="1:13" ht="15">
      <c r="A17" s="6" t="s">
        <v>31</v>
      </c>
      <c r="B17" s="5"/>
      <c r="C17" s="5"/>
      <c r="D17" s="5"/>
      <c r="E17" s="5"/>
      <c r="F17" s="5"/>
      <c r="G17" s="16"/>
      <c r="H17" s="4" t="s">
        <v>32</v>
      </c>
      <c r="I17" s="3"/>
      <c r="J17" s="3"/>
      <c r="K17" s="23">
        <v>0</v>
      </c>
      <c r="L17" s="5"/>
      <c r="M17" s="5"/>
    </row>
    <row r="18" spans="1:13" ht="15">
      <c r="A18" s="4" t="s">
        <v>33</v>
      </c>
      <c r="B18" s="3"/>
      <c r="C18" s="3"/>
      <c r="D18" s="14">
        <f>+(K19-K7)/B5</f>
        <v>47.17</v>
      </c>
      <c r="E18" s="3"/>
      <c r="F18" s="4" t="s">
        <v>20</v>
      </c>
      <c r="G18" s="16"/>
      <c r="H18" s="18"/>
      <c r="I18" s="18"/>
      <c r="J18" s="18"/>
      <c r="K18" s="18"/>
      <c r="L18" s="5"/>
      <c r="M18" s="5"/>
    </row>
    <row r="19" spans="1:13" ht="15">
      <c r="A19" s="4" t="s">
        <v>34</v>
      </c>
      <c r="B19" s="3"/>
      <c r="C19" s="5"/>
      <c r="D19" s="23">
        <v>511</v>
      </c>
      <c r="E19" s="5"/>
      <c r="F19" s="6" t="s">
        <v>20</v>
      </c>
      <c r="G19" s="16"/>
      <c r="H19" s="4" t="s">
        <v>35</v>
      </c>
      <c r="I19" s="3"/>
      <c r="J19" s="3"/>
      <c r="K19" s="12">
        <f>K10+K11+K12+K13+K14+K15+K16+K17</f>
        <v>1015.4000000000001</v>
      </c>
      <c r="L19" s="5"/>
      <c r="M19" s="5"/>
    </row>
    <row r="20" spans="1:13" ht="15">
      <c r="A20" s="4" t="s">
        <v>36</v>
      </c>
      <c r="B20" s="3"/>
      <c r="C20" s="3"/>
      <c r="D20" s="14">
        <f>(+K19-K7+D19)/B5</f>
        <v>72.72</v>
      </c>
      <c r="E20" s="3"/>
      <c r="F20" s="4" t="s">
        <v>37</v>
      </c>
      <c r="G20" s="16"/>
      <c r="H20" s="18"/>
      <c r="I20" s="18"/>
      <c r="J20" s="18"/>
      <c r="K20" s="15"/>
      <c r="L20" s="5"/>
      <c r="M20" s="5"/>
    </row>
    <row r="21" spans="1:13" ht="15.75">
      <c r="A21" s="4" t="s">
        <v>38</v>
      </c>
      <c r="B21" s="3"/>
      <c r="C21" s="3"/>
      <c r="D21" s="14">
        <f>(D20+F6)/(100+H5)*100/D5</f>
        <v>2.2198133092442034</v>
      </c>
      <c r="E21" s="5"/>
      <c r="F21" s="6" t="s">
        <v>39</v>
      </c>
      <c r="G21" s="16"/>
      <c r="H21" s="19" t="s">
        <v>40</v>
      </c>
      <c r="I21" s="20"/>
      <c r="J21" s="20"/>
      <c r="K21" s="21">
        <f>K8-K19</f>
        <v>232.15999999999985</v>
      </c>
      <c r="L21" s="5"/>
      <c r="M21" s="5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printOptions/>
  <pageMargins left="0.3937007874015748" right="0.3937007874015748" top="1.82" bottom="0.3937007874015748" header="0.46" footer="0.5118110236220472"/>
  <pageSetup fitToHeight="1" fitToWidth="1" horizontalDpi="300" verticalDpi="300" orientation="portrait" paperSize="9" scale="90" r:id="rId2"/>
  <headerFooter alignWithMargins="0">
    <oddHeader>&amp;R&amp;G</oddHeader>
    <oddFooter>&amp;L&amp;"Arial,Standard"&amp;10© DLR Westerwald-Osteifel, Bahnhofstr. 32, 56410  Montabaur&amp;R&amp;"Arial,Standard"&amp;10Tel . 02602 9228-0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Deckungsbeitrag Zuchtsau</dc:title>
  <dc:subject/>
  <dc:creator>Fachstelle für Tierhaltung und</dc:creator>
  <cp:keywords/>
  <dc:description/>
  <cp:lastModifiedBy>Holthaus</cp:lastModifiedBy>
  <cp:lastPrinted>2011-01-21T11:26:27Z</cp:lastPrinted>
  <dcterms:created xsi:type="dcterms:W3CDTF">2007-07-04T09:35:36Z</dcterms:created>
  <dcterms:modified xsi:type="dcterms:W3CDTF">2011-01-21T11:26:48Z</dcterms:modified>
  <cp:category/>
  <cp:version/>
  <cp:contentType/>
  <cp:contentStatus/>
</cp:coreProperties>
</file>